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R:\Datenablage\Roth\Dimensionierung\Trinkwasser\"/>
    </mc:Choice>
  </mc:AlternateContent>
  <workbookProtection workbookAlgorithmName="SHA-512" workbookHashValue="eCwhnc83bpWPk/YhS5EJnSRPl4YeTpLi+cs9ldhr+5+Wc/PZpICLKSsfF/fmTOARlyFTpOSKgQJPnMU3CVtAWA==" workbookSaltValue="G6n4chzrEv/vdfPCxiQtSQ==" workbookSpinCount="100000" lockStructure="1"/>
  <bookViews>
    <workbookView xWindow="480" yWindow="150" windowWidth="12915" windowHeight="7740"/>
  </bookViews>
  <sheets>
    <sheet name="Rechner" sheetId="1" r:id="rId1"/>
    <sheet name="Tabelle1" sheetId="2" state="hidden" r:id="rId2"/>
  </sheets>
  <definedNames>
    <definedName name="Tage">Tabelle1!$A$1:$A$3</definedName>
  </definedNames>
  <calcPr calcId="152511"/>
</workbook>
</file>

<file path=xl/calcChain.xml><?xml version="1.0" encoding="utf-8"?>
<calcChain xmlns="http://schemas.openxmlformats.org/spreadsheetml/2006/main">
  <c r="L132" i="1" l="1"/>
  <c r="A54" i="1" l="1"/>
  <c r="A90" i="1" l="1"/>
  <c r="A89" i="1"/>
  <c r="L36" i="1" l="1"/>
  <c r="L40" i="1"/>
  <c r="B143" i="1" l="1"/>
  <c r="L135" i="1"/>
  <c r="L138" i="1" s="1"/>
  <c r="A154" i="1" l="1"/>
  <c r="A150" i="1"/>
  <c r="J154" i="1" l="1"/>
  <c r="C154" i="1"/>
  <c r="F154" i="1"/>
  <c r="H154" i="1" s="1"/>
  <c r="D154" i="1"/>
  <c r="H150" i="1"/>
  <c r="D150" i="1"/>
  <c r="F150" i="1" s="1"/>
  <c r="C150" i="1"/>
</calcChain>
</file>

<file path=xl/sharedStrings.xml><?xml version="1.0" encoding="utf-8"?>
<sst xmlns="http://schemas.openxmlformats.org/spreadsheetml/2006/main" count="108" uniqueCount="99">
  <si>
    <t>-</t>
  </si>
  <si>
    <t>Liter</t>
  </si>
  <si>
    <t>Gartenbewässerung</t>
  </si>
  <si>
    <t>Sportanlagen</t>
  </si>
  <si>
    <t>Objekt:</t>
  </si>
  <si>
    <t>Kunde:</t>
  </si>
  <si>
    <t>Bedingungen:</t>
  </si>
  <si>
    <t>Empfohlene Tankgrösse:</t>
  </si>
  <si>
    <t>Technische Daten zur empfohlenen Tankgrösse</t>
  </si>
  <si>
    <t>Mannloch Ø in mm</t>
  </si>
  <si>
    <t>Tank Bezeichnung</t>
  </si>
  <si>
    <t>Volumen in l</t>
  </si>
  <si>
    <t>Gesamtlänge in mm</t>
  </si>
  <si>
    <t xml:space="preserve">Kugel Ø ca. in mm </t>
  </si>
  <si>
    <t>Gewicht ca. in kg</t>
  </si>
  <si>
    <t>Zylinder Ø ca. in mm</t>
  </si>
  <si>
    <t>Ausreichende Leistung der Quelle in Abhängigkeit von Verweildauer des Wassers im Tank und der Tankgrösse</t>
  </si>
  <si>
    <t xml:space="preserve">Berechnungsverfahren nach </t>
  </si>
  <si>
    <t>Wasserertrag</t>
  </si>
  <si>
    <t>Quellleistung</t>
  </si>
  <si>
    <t>Verweildauer des Wassers im Tank</t>
  </si>
  <si>
    <t>Tage</t>
  </si>
  <si>
    <t xml:space="preserve"> l/min</t>
  </si>
  <si>
    <t>Wasserverbrauch</t>
  </si>
  <si>
    <t>Wasserertrag nach Verweildauer</t>
  </si>
  <si>
    <t>Landwirtschaft</t>
  </si>
  <si>
    <t>Kühe</t>
  </si>
  <si>
    <t>Pferde</t>
  </si>
  <si>
    <t>Anzahl Tiere</t>
  </si>
  <si>
    <t>Tierhaltung</t>
  </si>
  <si>
    <r>
      <t>Fläche in m</t>
    </r>
    <r>
      <rPr>
        <vertAlign val="superscript"/>
        <sz val="11"/>
        <color theme="1"/>
        <rFont val="Verdana"/>
        <family val="2"/>
      </rPr>
      <t>2</t>
    </r>
  </si>
  <si>
    <t>Sonstiger Verbrauch</t>
  </si>
  <si>
    <t>in l/Tag</t>
  </si>
  <si>
    <t xml:space="preserve">Täglicher Wasserbedarf </t>
  </si>
  <si>
    <t>Liter/Tag</t>
  </si>
  <si>
    <t>Nutzvolumen nach Verweildauer</t>
  </si>
  <si>
    <t>Bei der gewählten Verweildauer genügt der Wasservorrat für:</t>
  </si>
  <si>
    <t>Tage:</t>
  </si>
  <si>
    <t>Wassererzeugung pro Tag (24h)</t>
  </si>
  <si>
    <t>Verweildauer des Wassers im Tank nicht grösser als 72h</t>
  </si>
  <si>
    <t>Anzahl Personen im Haushalt</t>
  </si>
  <si>
    <t>In Anlehnung an die Richtlinien des Schweizerischen Verein des Gas- und Wasserfachs SVGW</t>
  </si>
  <si>
    <t xml:space="preserve">Ackerbewässerung </t>
  </si>
  <si>
    <t>Erdbeeren</t>
  </si>
  <si>
    <t>Zwiebeln</t>
  </si>
  <si>
    <t>Randen</t>
  </si>
  <si>
    <t>Zwetschgen</t>
  </si>
  <si>
    <t>Äpfel</t>
  </si>
  <si>
    <t>Reben</t>
  </si>
  <si>
    <t>Zuckerrüben</t>
  </si>
  <si>
    <t>Kartoffeln</t>
  </si>
  <si>
    <t>Mais</t>
  </si>
  <si>
    <t>Winterweizen</t>
  </si>
  <si>
    <t xml:space="preserve">Gras </t>
  </si>
  <si>
    <t>Gras beweidet</t>
  </si>
  <si>
    <t>Kirschen</t>
  </si>
  <si>
    <t>48h (2 Tage) Verweildauer stellen eine gute Wasserqualität sicher.</t>
  </si>
  <si>
    <t>100 bis 145</t>
  </si>
  <si>
    <t>110 bis 160</t>
  </si>
  <si>
    <t>70 bis 110</t>
  </si>
  <si>
    <t>80 bis 120</t>
  </si>
  <si>
    <t>60 bis 95</t>
  </si>
  <si>
    <t>5 bis 35</t>
  </si>
  <si>
    <t>5 bis 20</t>
  </si>
  <si>
    <t>195 bis 235</t>
  </si>
  <si>
    <t>185 bis 210</t>
  </si>
  <si>
    <t>125 bis 170</t>
  </si>
  <si>
    <t>80 bis 125</t>
  </si>
  <si>
    <t>150 bis 200</t>
  </si>
  <si>
    <t>105 bis 160</t>
  </si>
  <si>
    <t>Gemittelter Verbrauch in l</t>
  </si>
  <si>
    <t>Kultur</t>
  </si>
  <si>
    <t>Bewässerungsart</t>
  </si>
  <si>
    <t>Spritzkanone</t>
  </si>
  <si>
    <t>Tropfbewässerung</t>
  </si>
  <si>
    <t>Beregner</t>
  </si>
  <si>
    <t>Ferkel</t>
  </si>
  <si>
    <t>Mastschwein bis 50kg</t>
  </si>
  <si>
    <t>Mastschweine bis 100kg</t>
  </si>
  <si>
    <t>Muttersauen</t>
  </si>
  <si>
    <t>Muttersauen säugen</t>
  </si>
  <si>
    <t>Fohlen</t>
  </si>
  <si>
    <t>60 bis 180</t>
  </si>
  <si>
    <t>1 bis 3</t>
  </si>
  <si>
    <t>3 bis 4</t>
  </si>
  <si>
    <t>5 bis 10</t>
  </si>
  <si>
    <t>10 bis 15</t>
  </si>
  <si>
    <t>30 bis 40</t>
  </si>
  <si>
    <t>7 bis 10</t>
  </si>
  <si>
    <t>40 bis 80</t>
  </si>
  <si>
    <t>Legehenne</t>
  </si>
  <si>
    <t>0.2 bis 0.4</t>
  </si>
  <si>
    <t>Gemittelter Bedarf in l pro Tag</t>
  </si>
  <si>
    <t>Schafe</t>
  </si>
  <si>
    <t>Ziegen</t>
  </si>
  <si>
    <t>z.B Stallungen ausspritzen</t>
  </si>
  <si>
    <t xml:space="preserve">3 bis 7 </t>
  </si>
  <si>
    <t>2 bis 5</t>
  </si>
  <si>
    <t>Auslegung von Trinkwasserreservoiren &amp; Quellfassungen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</si>
</sst>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b/>
      <sz val="14"/>
      <color theme="1"/>
      <name val="Verdana"/>
      <family val="2"/>
    </font>
    <font>
      <b/>
      <sz val="11"/>
      <color theme="1"/>
      <name val="Verdana"/>
      <family val="2"/>
    </font>
    <font>
      <b/>
      <sz val="16"/>
      <color theme="1"/>
      <name val="Verdana"/>
      <family val="2"/>
    </font>
    <font>
      <sz val="16"/>
      <color theme="1"/>
      <name val="Verdana"/>
      <family val="2"/>
    </font>
    <font>
      <sz val="11"/>
      <name val="Verdana"/>
      <family val="2"/>
    </font>
    <font>
      <vertAlign val="superscript"/>
      <sz val="11"/>
      <color theme="1"/>
      <name val="Verdana"/>
      <family val="2"/>
    </font>
    <font>
      <sz val="14"/>
      <color theme="1"/>
      <name val="Verdana"/>
      <family val="2"/>
    </font>
    <font>
      <sz val="12"/>
      <color theme="1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49998474074526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 applyBorder="1" applyAlignment="1" applyProtection="1">
      <alignment horizontal="left" vertical="top"/>
      <protection locked="0"/>
    </xf>
    <xf numFmtId="0" fontId="1" fillId="0" borderId="1" xfId="0" applyFont="1" applyBorder="1" applyAlignment="1" applyProtection="1">
      <alignment horizontal="left" vertical="top"/>
    </xf>
    <xf numFmtId="0" fontId="1" fillId="0" borderId="9" xfId="0" applyFont="1" applyBorder="1" applyAlignment="1" applyProtection="1">
      <alignment horizontal="left" vertical="top"/>
      <protection locked="0"/>
    </xf>
    <xf numFmtId="0" fontId="1" fillId="0" borderId="10" xfId="0" applyFont="1" applyBorder="1" applyAlignment="1" applyProtection="1">
      <alignment horizontal="left" vertical="top"/>
      <protection locked="0"/>
    </xf>
    <xf numFmtId="0" fontId="1" fillId="0" borderId="11" xfId="0" applyFont="1" applyBorder="1" applyAlignment="1" applyProtection="1">
      <alignment horizontal="left" vertical="top"/>
      <protection locked="0"/>
    </xf>
    <xf numFmtId="0" fontId="1" fillId="0" borderId="12" xfId="0" applyFont="1" applyBorder="1" applyAlignment="1" applyProtection="1">
      <alignment horizontal="left" vertical="top"/>
      <protection locked="0"/>
    </xf>
    <xf numFmtId="0" fontId="1" fillId="0" borderId="13" xfId="0" applyFont="1" applyBorder="1" applyAlignment="1" applyProtection="1">
      <alignment horizontal="left" vertical="top"/>
      <protection locked="0"/>
    </xf>
    <xf numFmtId="0" fontId="1" fillId="0" borderId="14" xfId="0" applyFont="1" applyBorder="1" applyAlignment="1" applyProtection="1">
      <alignment horizontal="left" vertical="top"/>
      <protection locked="0"/>
    </xf>
    <xf numFmtId="0" fontId="1" fillId="0" borderId="15" xfId="0" applyFont="1" applyBorder="1" applyAlignment="1" applyProtection="1">
      <alignment horizontal="left" vertical="top"/>
      <protection locked="0"/>
    </xf>
    <xf numFmtId="0" fontId="1" fillId="0" borderId="16" xfId="0" applyFont="1" applyBorder="1" applyAlignment="1" applyProtection="1">
      <alignment horizontal="left" vertical="top"/>
      <protection locked="0"/>
    </xf>
    <xf numFmtId="0" fontId="1" fillId="0" borderId="2" xfId="0" applyFont="1" applyBorder="1" applyAlignment="1" applyProtection="1">
      <alignment horizontal="left" vertical="top"/>
    </xf>
    <xf numFmtId="0" fontId="1" fillId="0" borderId="3" xfId="0" applyFont="1" applyBorder="1" applyAlignment="1" applyProtection="1">
      <alignment horizontal="left" vertical="top"/>
    </xf>
    <xf numFmtId="0" fontId="2" fillId="0" borderId="4" xfId="0" applyFont="1" applyBorder="1" applyAlignment="1" applyProtection="1">
      <alignment horizontal="left" vertical="top"/>
    </xf>
    <xf numFmtId="0" fontId="1" fillId="0" borderId="0" xfId="0" applyFont="1" applyBorder="1" applyAlignment="1" applyProtection="1">
      <alignment horizontal="left" vertical="top"/>
    </xf>
    <xf numFmtId="0" fontId="1" fillId="0" borderId="5" xfId="0" applyFont="1" applyBorder="1" applyAlignment="1" applyProtection="1">
      <alignment horizontal="left" vertical="top"/>
    </xf>
    <xf numFmtId="0" fontId="1" fillId="0" borderId="6" xfId="0" applyFont="1" applyBorder="1" applyAlignment="1" applyProtection="1">
      <alignment horizontal="left" vertical="top"/>
    </xf>
    <xf numFmtId="0" fontId="1" fillId="0" borderId="7" xfId="0" applyFont="1" applyBorder="1" applyAlignment="1" applyProtection="1">
      <alignment horizontal="left" vertical="top"/>
    </xf>
    <xf numFmtId="0" fontId="1" fillId="0" borderId="8" xfId="0" applyFont="1" applyBorder="1" applyAlignment="1" applyProtection="1">
      <alignment horizontal="left" vertical="top"/>
    </xf>
    <xf numFmtId="0" fontId="1" fillId="0" borderId="0" xfId="0" quotePrefix="1" applyFont="1" applyAlignment="1" applyProtection="1">
      <alignment horizontal="center" vertical="top"/>
    </xf>
    <xf numFmtId="0" fontId="4" fillId="0" borderId="0" xfId="0" applyFont="1" applyAlignment="1" applyProtection="1">
      <alignment horizontal="left" vertical="top"/>
    </xf>
    <xf numFmtId="0" fontId="5" fillId="0" borderId="0" xfId="0" applyFont="1" applyAlignment="1" applyProtection="1">
      <alignment horizontal="left" vertical="top"/>
    </xf>
    <xf numFmtId="0" fontId="8" fillId="0" borderId="0" xfId="0" applyFont="1" applyAlignment="1" applyProtection="1">
      <alignment horizontal="left" vertical="top"/>
    </xf>
    <xf numFmtId="0" fontId="1" fillId="2" borderId="1" xfId="0" applyFont="1" applyFill="1" applyBorder="1" applyAlignment="1" applyProtection="1">
      <alignment horizontal="left" vertical="top"/>
    </xf>
    <xf numFmtId="0" fontId="1" fillId="2" borderId="2" xfId="0" applyFont="1" applyFill="1" applyBorder="1" applyAlignment="1" applyProtection="1">
      <alignment horizontal="left" vertical="top"/>
    </xf>
    <xf numFmtId="0" fontId="1" fillId="2" borderId="3" xfId="0" applyFont="1" applyFill="1" applyBorder="1" applyAlignment="1" applyProtection="1">
      <alignment horizontal="left" vertical="top"/>
    </xf>
    <xf numFmtId="0" fontId="3" fillId="2" borderId="4" xfId="0" applyFont="1" applyFill="1" applyBorder="1" applyAlignment="1" applyProtection="1">
      <alignment horizontal="left" vertical="top"/>
    </xf>
    <xf numFmtId="0" fontId="3" fillId="2" borderId="6" xfId="0" applyFont="1" applyFill="1" applyBorder="1" applyAlignment="1" applyProtection="1">
      <alignment horizontal="left" vertical="top"/>
    </xf>
    <xf numFmtId="0" fontId="3" fillId="2" borderId="7" xfId="0" applyFont="1" applyFill="1" applyBorder="1" applyAlignment="1" applyProtection="1">
      <alignment horizontal="left" vertical="top"/>
    </xf>
    <xf numFmtId="0" fontId="3" fillId="2" borderId="8" xfId="0" applyFont="1" applyFill="1" applyBorder="1" applyAlignment="1" applyProtection="1">
      <alignment horizontal="left" vertical="top"/>
    </xf>
    <xf numFmtId="0" fontId="6" fillId="0" borderId="0" xfId="0" applyFont="1" applyFill="1" applyAlignment="1" applyProtection="1">
      <alignment horizontal="left" vertical="top"/>
    </xf>
    <xf numFmtId="0" fontId="3" fillId="2" borderId="0" xfId="0" applyFont="1" applyFill="1" applyBorder="1" applyAlignment="1" applyProtection="1">
      <alignment horizontal="left" vertical="top"/>
    </xf>
    <xf numFmtId="0" fontId="1" fillId="2" borderId="6" xfId="0" applyFont="1" applyFill="1" applyBorder="1" applyAlignment="1" applyProtection="1">
      <alignment horizontal="left" vertical="top"/>
    </xf>
    <xf numFmtId="0" fontId="1" fillId="2" borderId="7" xfId="0" applyFont="1" applyFill="1" applyBorder="1" applyAlignment="1" applyProtection="1">
      <alignment horizontal="left" vertical="top"/>
    </xf>
    <xf numFmtId="0" fontId="1" fillId="2" borderId="8" xfId="0" applyFont="1" applyFill="1" applyBorder="1" applyAlignment="1" applyProtection="1">
      <alignment horizontal="left" vertical="top"/>
    </xf>
    <xf numFmtId="0" fontId="1" fillId="0" borderId="1" xfId="0" applyFont="1" applyFill="1" applyBorder="1" applyAlignment="1" applyProtection="1">
      <alignment horizontal="left" vertical="top"/>
    </xf>
    <xf numFmtId="0" fontId="1" fillId="0" borderId="2" xfId="0" applyFont="1" applyFill="1" applyBorder="1" applyAlignment="1" applyProtection="1">
      <alignment horizontal="left" vertical="top"/>
    </xf>
    <xf numFmtId="0" fontId="1" fillId="0" borderId="3" xfId="0" applyFont="1" applyFill="1" applyBorder="1" applyAlignment="1" applyProtection="1">
      <alignment horizontal="left" vertical="top"/>
    </xf>
    <xf numFmtId="0" fontId="3" fillId="0" borderId="4" xfId="0" applyFont="1" applyFill="1" applyBorder="1" applyAlignment="1" applyProtection="1">
      <alignment horizontal="left" vertical="top"/>
    </xf>
    <xf numFmtId="0" fontId="3" fillId="0" borderId="0" xfId="0" applyFont="1" applyFill="1" applyBorder="1" applyAlignment="1" applyProtection="1">
      <alignment horizontal="left" vertical="top"/>
    </xf>
    <xf numFmtId="0" fontId="1" fillId="0" borderId="5" xfId="0" applyFont="1" applyFill="1" applyBorder="1" applyAlignment="1" applyProtection="1">
      <alignment horizontal="left" vertical="top"/>
    </xf>
    <xf numFmtId="0" fontId="1" fillId="0" borderId="6" xfId="0" applyFont="1" applyFill="1" applyBorder="1" applyAlignment="1" applyProtection="1">
      <alignment horizontal="left" vertical="top"/>
    </xf>
    <xf numFmtId="0" fontId="1" fillId="0" borderId="7" xfId="0" applyFont="1" applyFill="1" applyBorder="1" applyAlignment="1" applyProtection="1">
      <alignment horizontal="left" vertical="top"/>
    </xf>
    <xf numFmtId="0" fontId="1" fillId="0" borderId="8" xfId="0" applyFont="1" applyFill="1" applyBorder="1" applyAlignment="1" applyProtection="1">
      <alignment horizontal="left" vertical="top"/>
    </xf>
    <xf numFmtId="0" fontId="1" fillId="3" borderId="1" xfId="0" applyFont="1" applyFill="1" applyBorder="1" applyAlignment="1" applyProtection="1">
      <alignment horizontal="left" vertical="top"/>
    </xf>
    <xf numFmtId="0" fontId="1" fillId="3" borderId="0" xfId="0" applyFont="1" applyFill="1" applyAlignment="1" applyProtection="1">
      <alignment horizontal="left" vertical="top"/>
    </xf>
    <xf numFmtId="0" fontId="1" fillId="3" borderId="3" xfId="0" applyFont="1" applyFill="1" applyBorder="1" applyAlignment="1" applyProtection="1">
      <alignment horizontal="left" vertical="top"/>
    </xf>
    <xf numFmtId="0" fontId="3" fillId="3" borderId="4" xfId="0" applyFont="1" applyFill="1" applyBorder="1" applyAlignment="1" applyProtection="1">
      <alignment horizontal="left" vertical="top"/>
    </xf>
    <xf numFmtId="0" fontId="3" fillId="3" borderId="0" xfId="0" applyFont="1" applyFill="1" applyAlignment="1" applyProtection="1">
      <alignment horizontal="left" vertical="top"/>
    </xf>
    <xf numFmtId="0" fontId="1" fillId="3" borderId="5" xfId="0" applyFont="1" applyFill="1" applyBorder="1" applyAlignment="1" applyProtection="1">
      <alignment horizontal="left" vertical="top"/>
    </xf>
    <xf numFmtId="0" fontId="1" fillId="3" borderId="6" xfId="0" applyFont="1" applyFill="1" applyBorder="1" applyAlignment="1" applyProtection="1">
      <alignment horizontal="left" vertical="top"/>
    </xf>
    <xf numFmtId="0" fontId="1" fillId="3" borderId="7" xfId="0" applyFont="1" applyFill="1" applyBorder="1" applyAlignment="1" applyProtection="1">
      <alignment horizontal="left" vertical="top"/>
    </xf>
    <xf numFmtId="0" fontId="1" fillId="3" borderId="8" xfId="0" applyFont="1" applyFill="1" applyBorder="1" applyAlignment="1" applyProtection="1">
      <alignment horizontal="left" vertical="top"/>
    </xf>
    <xf numFmtId="0" fontId="1" fillId="0" borderId="0" xfId="0" applyFont="1" applyAlignment="1" applyProtection="1">
      <alignment vertical="top"/>
    </xf>
    <xf numFmtId="0" fontId="1" fillId="0" borderId="0" xfId="0" applyFont="1" applyAlignment="1" applyProtection="1">
      <alignment horizontal="center" vertical="top"/>
    </xf>
    <xf numFmtId="0" fontId="3" fillId="0" borderId="0" xfId="0" applyFont="1" applyFill="1" applyAlignment="1" applyProtection="1">
      <alignment horizontal="left" vertical="top"/>
    </xf>
    <xf numFmtId="0" fontId="1" fillId="0" borderId="0" xfId="0" applyFont="1" applyFill="1" applyAlignment="1" applyProtection="1">
      <alignment vertical="top"/>
    </xf>
    <xf numFmtId="0" fontId="1" fillId="4" borderId="0" xfId="0" applyFont="1" applyFill="1" applyAlignment="1" applyProtection="1">
      <alignment horizontal="left" vertical="top"/>
      <protection locked="0"/>
    </xf>
    <xf numFmtId="0" fontId="3" fillId="0" borderId="0" xfId="0" applyFont="1" applyAlignment="1" applyProtection="1">
      <alignment horizontal="left" vertical="top"/>
    </xf>
    <xf numFmtId="0" fontId="9" fillId="0" borderId="0" xfId="0" applyFont="1" applyFill="1" applyAlignment="1" applyProtection="1">
      <alignment horizontal="left" vertical="top" wrapText="1"/>
    </xf>
    <xf numFmtId="0" fontId="1" fillId="4" borderId="0" xfId="0" applyFont="1" applyFill="1" applyAlignment="1" applyProtection="1">
      <alignment vertical="top"/>
      <protection locked="0"/>
    </xf>
    <xf numFmtId="0" fontId="0" fillId="0" borderId="0" xfId="0" applyProtection="1"/>
    <xf numFmtId="0" fontId="1" fillId="5" borderId="1" xfId="0" applyFont="1" applyFill="1" applyBorder="1" applyAlignment="1" applyProtection="1">
      <alignment horizontal="left" vertical="top"/>
    </xf>
    <xf numFmtId="0" fontId="1" fillId="5" borderId="2" xfId="0" applyFont="1" applyFill="1" applyBorder="1" applyAlignment="1" applyProtection="1">
      <alignment horizontal="left" vertical="top"/>
    </xf>
    <xf numFmtId="0" fontId="1" fillId="5" borderId="3" xfId="0" applyFont="1" applyFill="1" applyBorder="1" applyAlignment="1" applyProtection="1">
      <alignment horizontal="left" vertical="top"/>
    </xf>
    <xf numFmtId="0" fontId="1" fillId="5" borderId="4" xfId="0" applyFont="1" applyFill="1" applyBorder="1" applyAlignment="1" applyProtection="1">
      <alignment horizontal="left" vertical="top"/>
    </xf>
    <xf numFmtId="0" fontId="1" fillId="5" borderId="0" xfId="0" applyFont="1" applyFill="1" applyBorder="1" applyAlignment="1" applyProtection="1">
      <alignment horizontal="left" vertical="top"/>
    </xf>
    <xf numFmtId="0" fontId="1" fillId="5" borderId="5" xfId="0" applyFont="1" applyFill="1" applyBorder="1" applyAlignment="1" applyProtection="1">
      <alignment horizontal="left" vertical="top"/>
    </xf>
    <xf numFmtId="0" fontId="1" fillId="5" borderId="6" xfId="0" applyFont="1" applyFill="1" applyBorder="1" applyAlignment="1" applyProtection="1">
      <alignment horizontal="left" vertical="top"/>
    </xf>
    <xf numFmtId="0" fontId="1" fillId="5" borderId="7" xfId="0" applyFont="1" applyFill="1" applyBorder="1" applyAlignment="1" applyProtection="1">
      <alignment horizontal="left" vertical="top"/>
    </xf>
    <xf numFmtId="0" fontId="1" fillId="5" borderId="8" xfId="0" applyFont="1" applyFill="1" applyBorder="1" applyAlignment="1" applyProtection="1">
      <alignment horizontal="left" vertical="top"/>
    </xf>
    <xf numFmtId="0" fontId="1" fillId="0" borderId="0" xfId="0" applyFont="1" applyAlignment="1" applyProtection="1">
      <alignment horizontal="left" vertical="top"/>
    </xf>
    <xf numFmtId="0" fontId="1" fillId="0" borderId="0" xfId="0" applyFont="1" applyFill="1" applyAlignment="1" applyProtection="1">
      <alignment horizontal="left" vertical="top"/>
    </xf>
    <xf numFmtId="0" fontId="3" fillId="2" borderId="5" xfId="0" applyFont="1" applyFill="1" applyBorder="1" applyAlignment="1" applyProtection="1">
      <alignment horizontal="left" vertical="top"/>
    </xf>
    <xf numFmtId="0" fontId="0" fillId="0" borderId="0" xfId="0" applyAlignment="1" applyProtection="1">
      <alignment horizontal="left" vertical="top"/>
    </xf>
    <xf numFmtId="0" fontId="1" fillId="6" borderId="0" xfId="0" applyFont="1" applyFill="1" applyAlignment="1" applyProtection="1">
      <alignment horizontal="left" vertical="top"/>
    </xf>
    <xf numFmtId="0" fontId="1" fillId="6" borderId="0" xfId="0" applyFont="1" applyFill="1" applyAlignment="1" applyProtection="1">
      <alignment horizontal="left" vertical="top"/>
      <protection locked="0"/>
    </xf>
    <xf numFmtId="0" fontId="1" fillId="0" borderId="0" xfId="0" applyFont="1" applyAlignment="1" applyProtection="1">
      <alignment horizontal="left" vertical="top" wrapText="1"/>
    </xf>
    <xf numFmtId="0" fontId="3" fillId="2" borderId="5" xfId="0" applyFont="1" applyFill="1" applyBorder="1" applyAlignment="1" applyProtection="1">
      <alignment horizontal="left" vertical="top"/>
    </xf>
    <xf numFmtId="0" fontId="0" fillId="0" borderId="0" xfId="0" applyAlignment="1">
      <alignment horizontal="center"/>
    </xf>
  </cellXfs>
  <cellStyles count="1">
    <cellStyle name="Standard" xfId="0" builtinId="0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750094</xdr:colOff>
      <xdr:row>0</xdr:row>
      <xdr:rowOff>1</xdr:rowOff>
    </xdr:from>
    <xdr:to>
      <xdr:col>13</xdr:col>
      <xdr:colOff>819151</xdr:colOff>
      <xdr:row>3</xdr:row>
      <xdr:rowOff>2243</xdr:rowOff>
    </xdr:to>
    <xdr:pic>
      <xdr:nvPicPr>
        <xdr:cNvPr id="2" name="Grafik 1" descr="2Logo_ROTAVER_pos_1f_pant#FD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20438" y="1"/>
          <a:ext cx="821532" cy="5816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4"/>
  <sheetViews>
    <sheetView tabSelected="1" showRuler="0" view="pageLayout" topLeftCell="A201" zoomScale="70" zoomScaleNormal="100" zoomScalePageLayoutView="70" workbookViewId="0">
      <selection activeCell="L6" sqref="L6"/>
    </sheetView>
  </sheetViews>
  <sheetFormatPr baseColWidth="10" defaultRowHeight="14.25" x14ac:dyDescent="0.25"/>
  <cols>
    <col min="1" max="1" width="11.42578125" style="71"/>
    <col min="2" max="2" width="11.42578125" style="71" customWidth="1"/>
    <col min="3" max="3" width="16.5703125" style="71" customWidth="1"/>
    <col min="4" max="4" width="11.42578125" style="71"/>
    <col min="5" max="5" width="14.140625" style="71" bestFit="1" customWidth="1"/>
    <col min="6" max="7" width="11.42578125" style="71"/>
    <col min="8" max="8" width="13.85546875" style="71" customWidth="1"/>
    <col min="9" max="9" width="11.42578125" style="71"/>
    <col min="10" max="10" width="11.42578125" style="71" customWidth="1"/>
    <col min="11" max="11" width="5.28515625" style="71" customWidth="1"/>
    <col min="12" max="12" width="12.7109375" style="71" customWidth="1"/>
    <col min="13" max="13" width="6.5703125" style="71" customWidth="1"/>
    <col min="14" max="14" width="15.5703125" style="71" customWidth="1"/>
    <col min="15" max="16384" width="11.42578125" style="71"/>
  </cols>
  <sheetData>
    <row r="1" spans="1:16" x14ac:dyDescent="0.25">
      <c r="A1" s="2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2"/>
    </row>
    <row r="2" spans="1:16" ht="18" x14ac:dyDescent="0.25">
      <c r="A2" s="13" t="s">
        <v>98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5"/>
    </row>
    <row r="3" spans="1:16" x14ac:dyDescent="0.25">
      <c r="A3" s="16" t="s">
        <v>41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8"/>
    </row>
    <row r="4" spans="1:16" ht="15" thickBot="1" x14ac:dyDescent="0.3"/>
    <row r="5" spans="1:16" x14ac:dyDescent="0.25">
      <c r="A5" s="58"/>
      <c r="I5" s="58" t="s">
        <v>4</v>
      </c>
      <c r="J5" s="3"/>
      <c r="K5" s="4"/>
      <c r="L5" s="4"/>
      <c r="M5" s="5"/>
    </row>
    <row r="6" spans="1:16" x14ac:dyDescent="0.25">
      <c r="A6" s="58" t="s">
        <v>6</v>
      </c>
      <c r="I6" s="58"/>
      <c r="J6" s="6"/>
      <c r="K6" s="1"/>
      <c r="L6" s="1"/>
      <c r="M6" s="7"/>
    </row>
    <row r="7" spans="1:16" x14ac:dyDescent="0.25">
      <c r="I7" s="58"/>
      <c r="J7" s="6"/>
      <c r="K7" s="1"/>
      <c r="L7" s="1"/>
      <c r="M7" s="7"/>
    </row>
    <row r="8" spans="1:16" x14ac:dyDescent="0.25">
      <c r="A8" s="19" t="s">
        <v>0</v>
      </c>
      <c r="B8" s="77" t="s">
        <v>16</v>
      </c>
      <c r="C8" s="77"/>
      <c r="D8" s="77"/>
      <c r="E8" s="77"/>
      <c r="I8" s="58"/>
      <c r="J8" s="6"/>
      <c r="K8" s="1"/>
      <c r="L8" s="1"/>
      <c r="M8" s="7"/>
    </row>
    <row r="9" spans="1:16" ht="15" thickBot="1" x14ac:dyDescent="0.3">
      <c r="A9" s="19"/>
      <c r="B9" s="77"/>
      <c r="C9" s="77"/>
      <c r="D9" s="77"/>
      <c r="E9" s="77"/>
      <c r="I9" s="58"/>
      <c r="J9" s="8"/>
      <c r="K9" s="9"/>
      <c r="L9" s="9"/>
      <c r="M9" s="10"/>
    </row>
    <row r="10" spans="1:16" ht="15" thickBot="1" x14ac:dyDescent="0.3">
      <c r="I10" s="58"/>
    </row>
    <row r="11" spans="1:16" x14ac:dyDescent="0.25">
      <c r="A11" s="19" t="s">
        <v>0</v>
      </c>
      <c r="B11" s="71" t="s">
        <v>39</v>
      </c>
      <c r="I11" s="58" t="s">
        <v>5</v>
      </c>
      <c r="J11" s="3"/>
      <c r="K11" s="4"/>
      <c r="L11" s="4"/>
      <c r="M11" s="5"/>
    </row>
    <row r="12" spans="1:16" x14ac:dyDescent="0.25">
      <c r="I12" s="58"/>
      <c r="J12" s="6"/>
      <c r="K12" s="1"/>
      <c r="L12" s="1"/>
      <c r="M12" s="7"/>
    </row>
    <row r="13" spans="1:16" x14ac:dyDescent="0.25">
      <c r="J13" s="6"/>
      <c r="K13" s="1"/>
      <c r="L13" s="1"/>
      <c r="M13" s="7"/>
    </row>
    <row r="14" spans="1:16" ht="15" x14ac:dyDescent="0.25">
      <c r="J14" s="6"/>
      <c r="K14" s="1"/>
      <c r="L14" s="1"/>
      <c r="M14" s="7"/>
      <c r="P14" s="74"/>
    </row>
    <row r="15" spans="1:16" ht="15" thickBot="1" x14ac:dyDescent="0.3">
      <c r="J15" s="8"/>
      <c r="K15" s="9"/>
      <c r="L15" s="9"/>
      <c r="M15" s="10"/>
    </row>
    <row r="17" spans="1:10" x14ac:dyDescent="0.25">
      <c r="A17" s="58" t="s">
        <v>17</v>
      </c>
    </row>
    <row r="19" spans="1:10" ht="19.5" x14ac:dyDescent="0.25">
      <c r="A19" s="20" t="s">
        <v>18</v>
      </c>
      <c r="B19" s="21"/>
      <c r="J19" s="22"/>
    </row>
    <row r="20" spans="1:10" x14ac:dyDescent="0.25">
      <c r="A20" s="56"/>
      <c r="B20" s="56"/>
      <c r="C20" s="56"/>
      <c r="D20" s="56"/>
      <c r="E20" s="56"/>
      <c r="F20" s="56"/>
      <c r="G20" s="56"/>
      <c r="H20" s="56"/>
      <c r="I20" s="56"/>
    </row>
    <row r="21" spans="1:10" x14ac:dyDescent="0.25">
      <c r="B21" s="56"/>
      <c r="C21" s="56"/>
      <c r="D21" s="56" t="s">
        <v>22</v>
      </c>
      <c r="E21" s="56"/>
      <c r="F21" s="56"/>
      <c r="G21" s="56"/>
      <c r="H21" s="56"/>
      <c r="I21" s="56"/>
    </row>
    <row r="22" spans="1:10" x14ac:dyDescent="0.25">
      <c r="A22" s="56" t="s">
        <v>19</v>
      </c>
      <c r="B22" s="56"/>
      <c r="C22" s="56"/>
      <c r="D22" s="60">
        <v>200</v>
      </c>
      <c r="E22" s="56"/>
      <c r="F22" s="56"/>
      <c r="G22" s="56"/>
      <c r="H22" s="56"/>
      <c r="I22" s="56"/>
    </row>
    <row r="23" spans="1:10" x14ac:dyDescent="0.25">
      <c r="A23" s="56"/>
      <c r="B23" s="56"/>
      <c r="C23" s="56"/>
      <c r="D23" s="56"/>
      <c r="E23" s="56"/>
      <c r="F23" s="56"/>
      <c r="G23" s="56"/>
      <c r="H23" s="56"/>
      <c r="I23" s="56"/>
    </row>
    <row r="24" spans="1:10" x14ac:dyDescent="0.25">
      <c r="D24" s="56" t="s">
        <v>21</v>
      </c>
      <c r="E24" s="56"/>
      <c r="F24" s="56"/>
      <c r="G24" s="56"/>
      <c r="H24" s="56"/>
      <c r="I24" s="56"/>
    </row>
    <row r="25" spans="1:10" ht="15" customHeight="1" x14ac:dyDescent="0.25">
      <c r="A25" s="56" t="s">
        <v>20</v>
      </c>
      <c r="B25" s="56"/>
      <c r="C25" s="56"/>
      <c r="D25" s="60">
        <v>1</v>
      </c>
      <c r="E25" s="56"/>
      <c r="F25" s="56" t="s">
        <v>56</v>
      </c>
      <c r="G25" s="56"/>
      <c r="H25" s="56"/>
      <c r="I25" s="56"/>
    </row>
    <row r="26" spans="1:10" ht="14.25" customHeight="1" x14ac:dyDescent="0.25">
      <c r="A26" s="56"/>
      <c r="B26" s="56"/>
      <c r="C26" s="56"/>
      <c r="D26" s="56"/>
      <c r="E26" s="56"/>
      <c r="F26" s="56"/>
      <c r="G26" s="56"/>
      <c r="H26" s="56"/>
      <c r="I26" s="56"/>
    </row>
    <row r="27" spans="1:10" x14ac:dyDescent="0.25">
      <c r="A27" s="56"/>
      <c r="B27" s="56"/>
      <c r="C27" s="56"/>
      <c r="D27" s="56"/>
      <c r="E27" s="56"/>
      <c r="F27" s="56"/>
      <c r="G27" s="56"/>
      <c r="H27" s="56"/>
      <c r="I27" s="56"/>
    </row>
    <row r="28" spans="1:10" x14ac:dyDescent="0.25">
      <c r="A28" s="56"/>
      <c r="B28" s="56"/>
      <c r="C28" s="56"/>
      <c r="D28" s="56"/>
      <c r="E28" s="56"/>
      <c r="F28" s="56"/>
      <c r="G28" s="56"/>
      <c r="H28" s="56"/>
      <c r="I28" s="56"/>
    </row>
    <row r="29" spans="1:10" ht="14.25" customHeight="1" x14ac:dyDescent="0.25">
      <c r="A29" s="56"/>
      <c r="B29" s="56"/>
      <c r="C29" s="56"/>
      <c r="D29" s="56"/>
      <c r="E29" s="56"/>
      <c r="F29" s="56"/>
      <c r="G29" s="56"/>
      <c r="H29" s="56"/>
      <c r="I29" s="56"/>
    </row>
    <row r="30" spans="1:10" x14ac:dyDescent="0.25">
      <c r="A30" s="56"/>
      <c r="B30" s="56"/>
      <c r="C30" s="56"/>
      <c r="D30" s="56"/>
      <c r="E30" s="56"/>
      <c r="F30" s="56"/>
      <c r="G30" s="56"/>
      <c r="H30" s="56"/>
      <c r="I30" s="56"/>
    </row>
    <row r="31" spans="1:10" x14ac:dyDescent="0.25">
      <c r="A31" s="56"/>
      <c r="B31" s="56"/>
      <c r="C31" s="56"/>
      <c r="D31" s="56"/>
      <c r="E31" s="56"/>
      <c r="F31" s="56"/>
      <c r="G31" s="56"/>
      <c r="H31" s="56"/>
      <c r="I31" s="56"/>
    </row>
    <row r="32" spans="1:10" x14ac:dyDescent="0.25">
      <c r="A32" s="56"/>
      <c r="B32" s="56"/>
      <c r="C32" s="56"/>
      <c r="D32" s="56"/>
      <c r="E32" s="56"/>
      <c r="F32" s="56"/>
      <c r="G32" s="56"/>
      <c r="H32" s="56"/>
      <c r="I32" s="56"/>
    </row>
    <row r="33" spans="1:14" x14ac:dyDescent="0.25">
      <c r="A33" s="56"/>
      <c r="B33" s="56"/>
      <c r="C33" s="56"/>
      <c r="D33" s="56"/>
      <c r="E33" s="56"/>
      <c r="F33" s="56"/>
      <c r="G33" s="56"/>
      <c r="H33" s="56"/>
      <c r="I33" s="56"/>
    </row>
    <row r="34" spans="1:14" x14ac:dyDescent="0.25">
      <c r="A34" s="56"/>
      <c r="B34" s="56"/>
      <c r="C34" s="56"/>
      <c r="D34" s="56"/>
      <c r="E34" s="56"/>
      <c r="F34" s="56"/>
      <c r="G34" s="56"/>
      <c r="H34" s="56"/>
      <c r="I34" s="56"/>
      <c r="L34" s="62" t="s">
        <v>38</v>
      </c>
      <c r="M34" s="63"/>
      <c r="N34" s="64"/>
    </row>
    <row r="35" spans="1:14" x14ac:dyDescent="0.25">
      <c r="A35" s="56"/>
      <c r="B35" s="56"/>
      <c r="C35" s="56"/>
      <c r="D35" s="56"/>
      <c r="E35" s="56"/>
      <c r="F35" s="56"/>
      <c r="G35" s="56"/>
      <c r="H35" s="56"/>
      <c r="I35" s="56"/>
      <c r="L35" s="65"/>
      <c r="M35" s="66"/>
      <c r="N35" s="67"/>
    </row>
    <row r="36" spans="1:14" x14ac:dyDescent="0.25">
      <c r="A36" s="56"/>
      <c r="B36" s="56"/>
      <c r="C36" s="56"/>
      <c r="D36" s="56"/>
      <c r="E36" s="56"/>
      <c r="F36" s="56"/>
      <c r="G36" s="56"/>
      <c r="H36" s="56"/>
      <c r="I36" s="56"/>
      <c r="L36" s="68">
        <f>D22*60*24</f>
        <v>288000</v>
      </c>
      <c r="M36" s="69"/>
      <c r="N36" s="70"/>
    </row>
    <row r="37" spans="1:14" x14ac:dyDescent="0.25">
      <c r="A37" s="56"/>
      <c r="B37" s="56"/>
      <c r="C37" s="56"/>
      <c r="D37" s="56"/>
      <c r="E37" s="56"/>
      <c r="F37" s="56"/>
      <c r="G37" s="56"/>
      <c r="H37" s="56"/>
      <c r="I37" s="56"/>
    </row>
    <row r="39" spans="1:14" x14ac:dyDescent="0.25">
      <c r="A39" s="23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5"/>
    </row>
    <row r="40" spans="1:14" s="58" customFormat="1" x14ac:dyDescent="0.25">
      <c r="A40" s="26" t="s">
        <v>24</v>
      </c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>
        <f>D22*60*24*D25</f>
        <v>288000</v>
      </c>
      <c r="M40" s="78" t="s">
        <v>1</v>
      </c>
      <c r="N40" s="78"/>
    </row>
    <row r="41" spans="1:14" s="58" customFormat="1" x14ac:dyDescent="0.25">
      <c r="A41" s="27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9"/>
    </row>
    <row r="43" spans="1:14" ht="19.5" x14ac:dyDescent="0.25">
      <c r="A43" s="20" t="s">
        <v>23</v>
      </c>
      <c r="B43" s="21"/>
      <c r="C43" s="21"/>
    </row>
    <row r="44" spans="1:14" x14ac:dyDescent="0.25">
      <c r="G44" s="72"/>
      <c r="H44" s="72"/>
    </row>
    <row r="45" spans="1:14" x14ac:dyDescent="0.25">
      <c r="A45" s="72" t="s">
        <v>40</v>
      </c>
      <c r="B45" s="72"/>
      <c r="C45" s="72"/>
      <c r="D45" s="72"/>
      <c r="E45" s="57"/>
      <c r="F45" s="72"/>
      <c r="G45" s="72"/>
    </row>
    <row r="46" spans="1:14" x14ac:dyDescent="0.25">
      <c r="A46" s="72"/>
      <c r="B46" s="72"/>
      <c r="C46" s="72"/>
      <c r="D46" s="72"/>
      <c r="E46" s="72"/>
      <c r="F46" s="72"/>
      <c r="G46" s="72"/>
    </row>
    <row r="47" spans="1:14" ht="15.75" x14ac:dyDescent="0.25">
      <c r="E47" s="71" t="s">
        <v>30</v>
      </c>
      <c r="F47" s="72"/>
      <c r="G47" s="72"/>
      <c r="H47" s="72"/>
      <c r="I47" s="72"/>
      <c r="J47" s="72"/>
      <c r="K47" s="72"/>
      <c r="L47" s="72"/>
      <c r="M47" s="72"/>
      <c r="N47" s="72"/>
    </row>
    <row r="48" spans="1:14" x14ac:dyDescent="0.25">
      <c r="A48" s="71" t="s">
        <v>2</v>
      </c>
      <c r="E48" s="57"/>
      <c r="F48" s="72"/>
      <c r="G48" s="72"/>
      <c r="H48" s="72"/>
      <c r="I48" s="72"/>
      <c r="J48" s="72"/>
      <c r="K48" s="72"/>
      <c r="L48" s="72"/>
      <c r="M48" s="72"/>
      <c r="N48" s="72"/>
    </row>
    <row r="49" spans="1:14" x14ac:dyDescent="0.25">
      <c r="F49" s="72"/>
      <c r="G49" s="72"/>
      <c r="H49" s="72"/>
      <c r="I49" s="72"/>
      <c r="J49" s="72"/>
      <c r="K49" s="72"/>
      <c r="L49" s="72"/>
      <c r="M49" s="72"/>
      <c r="N49" s="72"/>
    </row>
    <row r="50" spans="1:14" x14ac:dyDescent="0.25">
      <c r="A50" s="71" t="s">
        <v>3</v>
      </c>
      <c r="E50" s="57"/>
      <c r="F50" s="72"/>
      <c r="G50" s="72"/>
      <c r="H50" s="72"/>
      <c r="I50" s="72"/>
      <c r="J50" s="72"/>
      <c r="K50" s="72"/>
      <c r="L50" s="72"/>
      <c r="M50" s="72"/>
      <c r="N50" s="72"/>
    </row>
    <row r="51" spans="1:14" x14ac:dyDescent="0.25">
      <c r="F51" s="72"/>
      <c r="G51" s="72"/>
      <c r="H51" s="72"/>
      <c r="I51" s="72"/>
      <c r="J51" s="72"/>
      <c r="K51" s="72"/>
      <c r="L51" s="72"/>
      <c r="M51" s="72"/>
      <c r="N51" s="72"/>
    </row>
    <row r="52" spans="1:14" x14ac:dyDescent="0.25">
      <c r="A52" s="55" t="s">
        <v>25</v>
      </c>
      <c r="B52" s="55"/>
      <c r="C52" s="72"/>
      <c r="D52" s="72"/>
      <c r="E52" s="72"/>
      <c r="F52" s="72"/>
      <c r="J52" s="72"/>
      <c r="K52" s="72"/>
      <c r="L52" s="72"/>
      <c r="M52" s="72"/>
      <c r="N52" s="72"/>
    </row>
    <row r="53" spans="1:14" x14ac:dyDescent="0.25">
      <c r="A53" s="72"/>
      <c r="B53" s="72"/>
      <c r="C53" s="72"/>
      <c r="D53" s="72"/>
      <c r="E53" s="72"/>
      <c r="F53" s="72"/>
      <c r="J53" s="72"/>
      <c r="M53" s="72"/>
      <c r="N53" s="72"/>
    </row>
    <row r="54" spans="1:14" x14ac:dyDescent="0.25">
      <c r="A54" s="71" t="str">
        <f>"- Wasserbedarf gemittelt, Angaben aus dem Wirzkalender, Datensammlung Tierhaltung Agridea, Grünes Buch Agroscope und Tierproduktion von J.Weiss et al."</f>
        <v>- Wasserbedarf gemittelt, Angaben aus dem Wirzkalender, Datensammlung Tierhaltung Agridea, Grünes Buch Agroscope und Tierproduktion von J.Weiss et al.</v>
      </c>
      <c r="N54" s="72"/>
    </row>
    <row r="55" spans="1:14" x14ac:dyDescent="0.25">
      <c r="N55" s="72"/>
    </row>
    <row r="56" spans="1:14" x14ac:dyDescent="0.25">
      <c r="A56" s="58" t="s">
        <v>29</v>
      </c>
      <c r="F56" s="72"/>
      <c r="N56" s="72"/>
    </row>
    <row r="57" spans="1:14" x14ac:dyDescent="0.25">
      <c r="D57" s="71" t="s">
        <v>28</v>
      </c>
      <c r="F57" s="72" t="s">
        <v>1</v>
      </c>
      <c r="H57" s="71" t="s">
        <v>92</v>
      </c>
      <c r="N57" s="72"/>
    </row>
    <row r="58" spans="1:14" x14ac:dyDescent="0.25">
      <c r="J58" s="72"/>
      <c r="N58" s="72"/>
    </row>
    <row r="59" spans="1:14" x14ac:dyDescent="0.25">
      <c r="A59" s="72" t="s">
        <v>26</v>
      </c>
      <c r="B59" s="72"/>
      <c r="C59" s="72"/>
      <c r="D59" s="57"/>
      <c r="E59" s="72"/>
      <c r="F59" s="57"/>
      <c r="H59" s="71" t="s">
        <v>82</v>
      </c>
      <c r="J59" s="72"/>
      <c r="N59" s="72"/>
    </row>
    <row r="60" spans="1:14" x14ac:dyDescent="0.25">
      <c r="A60" s="72"/>
      <c r="B60" s="72"/>
      <c r="C60" s="72"/>
      <c r="E60" s="72"/>
      <c r="G60" s="30"/>
      <c r="H60" s="30"/>
      <c r="I60" s="30"/>
      <c r="J60" s="72"/>
      <c r="K60" s="72"/>
      <c r="L60" s="72"/>
      <c r="M60" s="72"/>
      <c r="N60" s="72"/>
    </row>
    <row r="61" spans="1:14" x14ac:dyDescent="0.25">
      <c r="A61" s="71" t="s">
        <v>93</v>
      </c>
      <c r="D61" s="57"/>
      <c r="F61" s="57"/>
      <c r="H61" s="71" t="s">
        <v>96</v>
      </c>
      <c r="I61" s="30"/>
      <c r="J61" s="72"/>
      <c r="K61" s="72"/>
      <c r="L61" s="72"/>
      <c r="M61" s="72"/>
      <c r="N61" s="72"/>
    </row>
    <row r="62" spans="1:14" x14ac:dyDescent="0.25">
      <c r="I62" s="30"/>
      <c r="K62" s="72"/>
      <c r="L62" s="72"/>
      <c r="M62" s="72"/>
      <c r="N62" s="72"/>
    </row>
    <row r="63" spans="1:14" x14ac:dyDescent="0.25">
      <c r="A63" s="71" t="s">
        <v>94</v>
      </c>
      <c r="D63" s="57"/>
      <c r="F63" s="57"/>
      <c r="H63" s="71" t="s">
        <v>97</v>
      </c>
      <c r="I63" s="72"/>
      <c r="K63" s="72"/>
      <c r="L63" s="72"/>
      <c r="M63" s="72"/>
      <c r="N63" s="72"/>
    </row>
    <row r="64" spans="1:14" x14ac:dyDescent="0.25">
      <c r="I64" s="72"/>
      <c r="K64" s="72"/>
      <c r="L64" s="72"/>
      <c r="M64" s="72"/>
      <c r="N64" s="72"/>
    </row>
    <row r="65" spans="1:14" x14ac:dyDescent="0.25">
      <c r="A65" s="71" t="s">
        <v>76</v>
      </c>
      <c r="C65" s="72"/>
      <c r="D65" s="57"/>
      <c r="E65" s="72"/>
      <c r="F65" s="57"/>
      <c r="G65" s="30"/>
      <c r="H65" s="30" t="s">
        <v>83</v>
      </c>
      <c r="I65" s="72"/>
      <c r="K65" s="72"/>
      <c r="L65" s="72"/>
      <c r="M65" s="72"/>
      <c r="N65" s="72"/>
    </row>
    <row r="66" spans="1:14" x14ac:dyDescent="0.25">
      <c r="C66" s="72"/>
      <c r="D66" s="72"/>
      <c r="E66" s="72"/>
      <c r="F66" s="72"/>
      <c r="G66" s="30"/>
      <c r="H66" s="30"/>
      <c r="I66" s="72"/>
      <c r="J66" s="72"/>
      <c r="K66" s="72"/>
      <c r="L66" s="72"/>
      <c r="M66" s="72"/>
      <c r="N66" s="72"/>
    </row>
    <row r="67" spans="1:14" x14ac:dyDescent="0.25">
      <c r="A67" s="72" t="s">
        <v>77</v>
      </c>
      <c r="B67" s="72"/>
      <c r="C67" s="72"/>
      <c r="D67" s="57"/>
      <c r="E67" s="72"/>
      <c r="F67" s="57"/>
      <c r="G67" s="72"/>
      <c r="H67" s="72" t="s">
        <v>84</v>
      </c>
      <c r="I67" s="72"/>
      <c r="J67" s="30"/>
      <c r="K67" s="72"/>
      <c r="L67" s="30"/>
      <c r="M67" s="30"/>
      <c r="N67" s="72"/>
    </row>
    <row r="68" spans="1:14" x14ac:dyDescent="0.25">
      <c r="A68" s="72"/>
      <c r="B68" s="72"/>
      <c r="C68" s="72"/>
      <c r="D68" s="72"/>
      <c r="E68" s="72"/>
      <c r="F68" s="72"/>
      <c r="G68" s="72"/>
      <c r="H68" s="72"/>
      <c r="I68" s="72"/>
      <c r="J68" s="30"/>
      <c r="K68" s="72"/>
      <c r="L68" s="30"/>
      <c r="M68" s="30"/>
    </row>
    <row r="69" spans="1:14" x14ac:dyDescent="0.25">
      <c r="A69" s="72" t="s">
        <v>78</v>
      </c>
      <c r="B69" s="72"/>
      <c r="C69" s="72"/>
      <c r="D69" s="57"/>
      <c r="E69" s="72"/>
      <c r="F69" s="57"/>
      <c r="G69" s="72"/>
      <c r="H69" s="72" t="s">
        <v>85</v>
      </c>
      <c r="I69" s="72"/>
      <c r="J69" s="30"/>
      <c r="K69" s="72"/>
      <c r="L69" s="30"/>
      <c r="M69" s="30"/>
    </row>
    <row r="70" spans="1:14" x14ac:dyDescent="0.25">
      <c r="A70" s="72"/>
      <c r="B70" s="72"/>
      <c r="C70" s="72"/>
      <c r="D70" s="72"/>
      <c r="E70" s="72"/>
      <c r="F70" s="72"/>
      <c r="G70" s="72"/>
      <c r="H70" s="72"/>
      <c r="I70" s="72"/>
      <c r="J70" s="72"/>
      <c r="K70" s="72"/>
      <c r="L70" s="72"/>
      <c r="M70" s="72"/>
    </row>
    <row r="71" spans="1:14" s="58" customFormat="1" x14ac:dyDescent="0.25">
      <c r="A71" s="72" t="s">
        <v>79</v>
      </c>
      <c r="B71" s="72"/>
      <c r="C71" s="72"/>
      <c r="D71" s="57"/>
      <c r="E71" s="72"/>
      <c r="F71" s="57"/>
      <c r="G71" s="72"/>
      <c r="H71" s="72" t="s">
        <v>86</v>
      </c>
      <c r="I71" s="71"/>
      <c r="J71" s="72"/>
      <c r="K71" s="72"/>
      <c r="L71" s="72"/>
      <c r="M71" s="72"/>
    </row>
    <row r="72" spans="1:14" x14ac:dyDescent="0.25">
      <c r="A72" s="72"/>
      <c r="B72" s="72"/>
      <c r="C72" s="72"/>
      <c r="D72" s="72"/>
      <c r="E72" s="72"/>
      <c r="F72" s="72"/>
      <c r="G72" s="72"/>
      <c r="H72" s="72"/>
    </row>
    <row r="73" spans="1:14" x14ac:dyDescent="0.25">
      <c r="A73" s="71" t="s">
        <v>80</v>
      </c>
      <c r="D73" s="76"/>
      <c r="E73" s="72"/>
      <c r="F73" s="76"/>
      <c r="G73" s="72"/>
      <c r="H73" s="72" t="s">
        <v>87</v>
      </c>
    </row>
    <row r="74" spans="1:14" x14ac:dyDescent="0.25">
      <c r="D74" s="72"/>
      <c r="E74" s="72"/>
      <c r="F74" s="72"/>
      <c r="G74" s="72"/>
      <c r="H74" s="72"/>
      <c r="I74" s="58"/>
    </row>
    <row r="75" spans="1:14" x14ac:dyDescent="0.25">
      <c r="A75" s="71" t="s">
        <v>81</v>
      </c>
      <c r="D75" s="76"/>
      <c r="E75" s="72"/>
      <c r="F75" s="76"/>
      <c r="H75" s="71" t="s">
        <v>88</v>
      </c>
      <c r="J75" s="58"/>
      <c r="K75" s="58"/>
      <c r="L75" s="58"/>
      <c r="M75" s="58"/>
    </row>
    <row r="76" spans="1:14" s="58" customFormat="1" x14ac:dyDescent="0.25">
      <c r="A76" s="71"/>
      <c r="B76" s="71"/>
      <c r="C76" s="71"/>
      <c r="D76" s="72"/>
      <c r="E76" s="72"/>
      <c r="F76" s="72"/>
      <c r="G76" s="71"/>
      <c r="H76" s="71"/>
      <c r="I76" s="71"/>
      <c r="J76" s="71"/>
      <c r="K76" s="71"/>
      <c r="L76" s="71"/>
      <c r="M76" s="71"/>
    </row>
    <row r="77" spans="1:14" x14ac:dyDescent="0.25">
      <c r="A77" s="71" t="s">
        <v>27</v>
      </c>
      <c r="D77" s="76"/>
      <c r="E77" s="72"/>
      <c r="F77" s="76"/>
      <c r="H77" s="71" t="s">
        <v>89</v>
      </c>
    </row>
    <row r="78" spans="1:14" x14ac:dyDescent="0.25">
      <c r="A78" s="58"/>
      <c r="B78" s="58"/>
      <c r="C78" s="58"/>
      <c r="D78" s="72"/>
      <c r="E78" s="72"/>
      <c r="F78" s="72"/>
      <c r="G78" s="58"/>
      <c r="H78" s="58"/>
      <c r="I78" s="58"/>
    </row>
    <row r="79" spans="1:14" x14ac:dyDescent="0.25">
      <c r="A79" s="71" t="s">
        <v>90</v>
      </c>
      <c r="D79" s="76"/>
      <c r="E79" s="72"/>
      <c r="F79" s="76"/>
      <c r="H79" s="71" t="s">
        <v>91</v>
      </c>
    </row>
    <row r="80" spans="1:14" x14ac:dyDescent="0.25">
      <c r="J80" s="58"/>
      <c r="K80" s="58"/>
      <c r="L80" s="58"/>
      <c r="M80" s="58"/>
    </row>
    <row r="81" spans="1:14" x14ac:dyDescent="0.25">
      <c r="A81" s="55" t="s">
        <v>31</v>
      </c>
      <c r="B81" s="55"/>
      <c r="F81" s="72" t="s">
        <v>32</v>
      </c>
    </row>
    <row r="82" spans="1:14" x14ac:dyDescent="0.25">
      <c r="A82" s="71" t="s">
        <v>95</v>
      </c>
    </row>
    <row r="83" spans="1:14" x14ac:dyDescent="0.25">
      <c r="A83" s="72"/>
      <c r="B83" s="72"/>
      <c r="F83" s="76"/>
    </row>
    <row r="86" spans="1:14" x14ac:dyDescent="0.25">
      <c r="A86" s="72"/>
      <c r="B86" s="72"/>
      <c r="C86" s="72"/>
    </row>
    <row r="87" spans="1:14" ht="15" customHeight="1" x14ac:dyDescent="0.25"/>
    <row r="88" spans="1:14" ht="20.25" customHeight="1" x14ac:dyDescent="0.25">
      <c r="A88" s="55" t="s">
        <v>42</v>
      </c>
      <c r="B88" s="72"/>
      <c r="C88" s="72"/>
      <c r="D88" s="72"/>
      <c r="E88" s="72"/>
      <c r="F88" s="72"/>
      <c r="G88" s="72"/>
      <c r="H88" s="72"/>
      <c r="I88" s="72"/>
      <c r="J88" s="72"/>
      <c r="K88" s="72"/>
      <c r="L88" s="72"/>
      <c r="M88" s="72"/>
      <c r="N88" s="72"/>
    </row>
    <row r="89" spans="1:14" x14ac:dyDescent="0.25">
      <c r="A89" s="71" t="str">
        <f>"- Wasserbedarf der Pflanzensorten nach Bundesamt für Umweltschutz BAFU. Alle Daten sind gemittelt und je nach Region und Boden Typ verschieden."</f>
        <v>- Wasserbedarf der Pflanzensorten nach Bundesamt für Umweltschutz BAFU. Alle Daten sind gemittelt und je nach Region und Boden Typ verschieden.</v>
      </c>
      <c r="F89" s="72"/>
      <c r="G89" s="72"/>
      <c r="J89" s="72"/>
      <c r="K89" s="72"/>
      <c r="L89" s="72"/>
      <c r="M89" s="72"/>
      <c r="N89" s="72"/>
    </row>
    <row r="90" spans="1:14" x14ac:dyDescent="0.25">
      <c r="A90" s="71" t="str">
        <f>"- Bedarf pro Jahr, Saison der Pflanzen berücksichtigt"</f>
        <v>- Bedarf pro Jahr, Saison der Pflanzen berücksichtigt</v>
      </c>
      <c r="J90" s="72"/>
      <c r="K90" s="72"/>
      <c r="L90" s="72"/>
      <c r="M90" s="72"/>
      <c r="N90" s="72"/>
    </row>
    <row r="91" spans="1:14" x14ac:dyDescent="0.25">
      <c r="F91" s="58"/>
      <c r="G91" s="58"/>
      <c r="H91" s="58"/>
      <c r="I91" s="58"/>
      <c r="J91" s="72"/>
      <c r="K91" s="72"/>
      <c r="L91" s="72"/>
      <c r="M91" s="72"/>
      <c r="N91" s="72"/>
    </row>
    <row r="92" spans="1:14" x14ac:dyDescent="0.25">
      <c r="A92" s="55" t="s">
        <v>71</v>
      </c>
      <c r="B92" s="72"/>
      <c r="C92" s="72"/>
      <c r="D92" s="72"/>
      <c r="J92" s="72"/>
      <c r="K92" s="72"/>
      <c r="L92" s="72"/>
      <c r="M92" s="72"/>
      <c r="N92" s="72"/>
    </row>
    <row r="93" spans="1:14" ht="15" customHeight="1" x14ac:dyDescent="0.25">
      <c r="A93" s="72"/>
      <c r="B93" s="72"/>
      <c r="C93" s="72"/>
      <c r="D93" s="72"/>
    </row>
    <row r="94" spans="1:14" ht="15.75" x14ac:dyDescent="0.25">
      <c r="D94" s="71" t="s">
        <v>30</v>
      </c>
      <c r="F94" s="71" t="s">
        <v>1</v>
      </c>
      <c r="H94" s="71" t="s">
        <v>70</v>
      </c>
    </row>
    <row r="95" spans="1:14" x14ac:dyDescent="0.25">
      <c r="B95" s="71" t="s">
        <v>47</v>
      </c>
      <c r="D95" s="57"/>
      <c r="F95" s="57"/>
      <c r="H95" s="71" t="s">
        <v>60</v>
      </c>
    </row>
    <row r="96" spans="1:14" x14ac:dyDescent="0.25">
      <c r="D96" s="72"/>
      <c r="F96" s="72"/>
    </row>
    <row r="97" spans="1:14" x14ac:dyDescent="0.25">
      <c r="B97" s="71" t="s">
        <v>43</v>
      </c>
      <c r="D97" s="57"/>
      <c r="F97" s="57"/>
      <c r="H97" s="71" t="s">
        <v>57</v>
      </c>
    </row>
    <row r="98" spans="1:14" x14ac:dyDescent="0.25">
      <c r="D98" s="72"/>
      <c r="F98" s="72"/>
    </row>
    <row r="99" spans="1:14" ht="14.25" customHeight="1" x14ac:dyDescent="0.25">
      <c r="B99" s="71" t="s">
        <v>53</v>
      </c>
      <c r="D99" s="57"/>
      <c r="F99" s="57"/>
      <c r="H99" s="71" t="s">
        <v>68</v>
      </c>
    </row>
    <row r="100" spans="1:14" ht="14.25" customHeight="1" x14ac:dyDescent="0.25">
      <c r="D100" s="72"/>
      <c r="F100" s="72"/>
    </row>
    <row r="101" spans="1:14" x14ac:dyDescent="0.25">
      <c r="B101" s="71" t="s">
        <v>54</v>
      </c>
      <c r="D101" s="57"/>
      <c r="F101" s="57"/>
      <c r="H101" s="71" t="s">
        <v>69</v>
      </c>
    </row>
    <row r="102" spans="1:14" x14ac:dyDescent="0.25">
      <c r="D102" s="72"/>
      <c r="F102" s="72"/>
    </row>
    <row r="103" spans="1:14" x14ac:dyDescent="0.25">
      <c r="B103" s="53" t="s">
        <v>50</v>
      </c>
      <c r="D103" s="57"/>
      <c r="F103" s="57"/>
      <c r="H103" s="71" t="s">
        <v>65</v>
      </c>
    </row>
    <row r="104" spans="1:14" x14ac:dyDescent="0.25">
      <c r="D104" s="72"/>
      <c r="F104" s="72"/>
    </row>
    <row r="105" spans="1:14" x14ac:dyDescent="0.25">
      <c r="B105" s="71" t="s">
        <v>55</v>
      </c>
      <c r="D105" s="57"/>
      <c r="F105" s="57"/>
      <c r="H105" s="71" t="s">
        <v>62</v>
      </c>
    </row>
    <row r="106" spans="1:14" x14ac:dyDescent="0.25">
      <c r="D106" s="72"/>
      <c r="F106" s="72"/>
    </row>
    <row r="107" spans="1:14" ht="15" x14ac:dyDescent="0.25">
      <c r="B107" s="59" t="s">
        <v>51</v>
      </c>
      <c r="D107" s="57"/>
      <c r="F107" s="57"/>
      <c r="H107" s="71" t="s">
        <v>66</v>
      </c>
    </row>
    <row r="108" spans="1:14" x14ac:dyDescent="0.25">
      <c r="D108" s="72"/>
      <c r="F108" s="72"/>
    </row>
    <row r="109" spans="1:14" x14ac:dyDescent="0.25">
      <c r="A109" s="53"/>
      <c r="B109" s="71" t="s">
        <v>45</v>
      </c>
      <c r="C109" s="53"/>
      <c r="D109" s="57"/>
      <c r="E109" s="53"/>
      <c r="F109" s="57"/>
      <c r="G109" s="53"/>
      <c r="H109" s="53" t="s">
        <v>59</v>
      </c>
      <c r="I109" s="53"/>
      <c r="J109" s="53"/>
      <c r="K109" s="53"/>
      <c r="L109" s="53"/>
      <c r="M109" s="53"/>
      <c r="N109" s="53"/>
    </row>
    <row r="110" spans="1:14" x14ac:dyDescent="0.25">
      <c r="A110" s="53"/>
      <c r="C110" s="53"/>
      <c r="D110" s="72"/>
      <c r="E110" s="53"/>
      <c r="F110" s="72"/>
      <c r="G110" s="53"/>
      <c r="H110" s="53"/>
      <c r="I110" s="53"/>
      <c r="J110" s="53"/>
      <c r="K110" s="53"/>
      <c r="L110" s="53"/>
      <c r="M110" s="53"/>
      <c r="N110" s="53"/>
    </row>
    <row r="111" spans="1:14" ht="15" x14ac:dyDescent="0.25">
      <c r="A111" s="59"/>
      <c r="B111" s="71" t="s">
        <v>48</v>
      </c>
      <c r="C111" s="59"/>
      <c r="D111" s="57"/>
      <c r="E111" s="59"/>
      <c r="F111" s="57"/>
      <c r="G111" s="59"/>
      <c r="H111" s="59" t="s">
        <v>63</v>
      </c>
      <c r="I111" s="59"/>
      <c r="J111" s="59"/>
      <c r="K111" s="59"/>
      <c r="L111" s="59"/>
      <c r="M111" s="59"/>
      <c r="N111" s="59"/>
    </row>
    <row r="112" spans="1:14" ht="15" x14ac:dyDescent="0.25">
      <c r="A112" s="59"/>
      <c r="C112" s="59"/>
      <c r="D112" s="72"/>
      <c r="E112" s="59"/>
      <c r="F112" s="72"/>
      <c r="G112" s="59"/>
      <c r="H112" s="59"/>
      <c r="I112" s="59"/>
      <c r="J112" s="59"/>
      <c r="K112" s="59"/>
      <c r="L112" s="59"/>
      <c r="M112" s="59"/>
      <c r="N112" s="59"/>
    </row>
    <row r="113" spans="1:14" x14ac:dyDescent="0.25">
      <c r="A113" s="56"/>
      <c r="B113" s="56" t="s">
        <v>52</v>
      </c>
      <c r="C113" s="56"/>
      <c r="D113" s="57"/>
      <c r="E113" s="56"/>
      <c r="F113" s="57"/>
      <c r="G113" s="56"/>
      <c r="H113" s="56" t="s">
        <v>67</v>
      </c>
      <c r="I113" s="56"/>
      <c r="J113" s="56"/>
      <c r="K113" s="56"/>
      <c r="L113" s="56"/>
      <c r="M113" s="56"/>
      <c r="N113" s="56"/>
    </row>
    <row r="114" spans="1:14" x14ac:dyDescent="0.25">
      <c r="A114" s="53"/>
      <c r="C114" s="53"/>
      <c r="D114" s="72"/>
      <c r="E114" s="53"/>
      <c r="F114" s="72"/>
      <c r="G114" s="53"/>
      <c r="H114" s="53"/>
      <c r="I114" s="53"/>
      <c r="J114" s="53"/>
      <c r="K114" s="53"/>
      <c r="L114" s="53"/>
      <c r="M114" s="53"/>
      <c r="N114" s="53"/>
    </row>
    <row r="115" spans="1:14" x14ac:dyDescent="0.25">
      <c r="B115" s="71" t="s">
        <v>49</v>
      </c>
      <c r="D115" s="57"/>
      <c r="F115" s="57"/>
      <c r="H115" s="71" t="s">
        <v>64</v>
      </c>
    </row>
    <row r="116" spans="1:14" x14ac:dyDescent="0.25">
      <c r="D116" s="72"/>
      <c r="F116" s="72"/>
    </row>
    <row r="117" spans="1:14" x14ac:dyDescent="0.25">
      <c r="B117" s="71" t="s">
        <v>46</v>
      </c>
      <c r="D117" s="57"/>
      <c r="F117" s="57"/>
      <c r="H117" s="71" t="s">
        <v>61</v>
      </c>
    </row>
    <row r="118" spans="1:14" x14ac:dyDescent="0.25">
      <c r="D118" s="72"/>
      <c r="F118" s="72"/>
    </row>
    <row r="119" spans="1:14" x14ac:dyDescent="0.25">
      <c r="B119" s="71" t="s">
        <v>44</v>
      </c>
      <c r="D119" s="57"/>
      <c r="F119" s="57"/>
      <c r="H119" s="71" t="s">
        <v>58</v>
      </c>
    </row>
    <row r="123" spans="1:14" x14ac:dyDescent="0.25">
      <c r="A123" s="58" t="s">
        <v>72</v>
      </c>
      <c r="C123" s="76" t="s">
        <v>75</v>
      </c>
      <c r="D123" s="75"/>
    </row>
    <row r="131" spans="1:14" x14ac:dyDescent="0.25">
      <c r="A131" s="23"/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5"/>
    </row>
    <row r="132" spans="1:14" x14ac:dyDescent="0.25">
      <c r="A132" s="26" t="s">
        <v>33</v>
      </c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>
        <f>E45*142+E48*5+E50*10+D59*F59+D61*F61+D63*F63+D65*F65+D67*F67+D69*F69+D71*F71+D73*F73+D75*F75+D77*F77+D79*F79+F83+IF(C123="Beregner",(D95*F95+D97*F97+D99*F99+D101*F101+D103*F103+D105*F105+D107*F107+D109*F109+D111*F111+D113*F113+D115*F115+D117*F117+D119*F119)/0.7,IF(C123="Tropfbewässerung",(D95*F95+D97*F97+D99*F99+D101*F101+D103*F103+D105*F105+D107*F107+D109*F109+D111*F111+D113*F113+D115*F115+D117*F117+D119*F119)/0.9,"Bitte geben Sie eine gültige Bewässerungsart ein."))</f>
        <v>0</v>
      </c>
      <c r="M132" s="31" t="s">
        <v>34</v>
      </c>
      <c r="N132" s="73"/>
    </row>
    <row r="133" spans="1:14" x14ac:dyDescent="0.25">
      <c r="A133" s="32"/>
      <c r="B133" s="33"/>
      <c r="C133" s="33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4"/>
    </row>
    <row r="134" spans="1:14" x14ac:dyDescent="0.25">
      <c r="A134" s="35"/>
      <c r="B134" s="36"/>
      <c r="C134" s="36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7"/>
    </row>
    <row r="135" spans="1:14" x14ac:dyDescent="0.25">
      <c r="A135" s="38" t="s">
        <v>35</v>
      </c>
      <c r="B135" s="39"/>
      <c r="C135" s="39"/>
      <c r="D135" s="39"/>
      <c r="E135" s="39"/>
      <c r="F135" s="39"/>
      <c r="G135" s="39"/>
      <c r="H135" s="39"/>
      <c r="I135" s="39"/>
      <c r="J135" s="39"/>
      <c r="K135" s="39"/>
      <c r="L135" s="39">
        <f>L40</f>
        <v>288000</v>
      </c>
      <c r="M135" s="39" t="s">
        <v>1</v>
      </c>
      <c r="N135" s="40"/>
    </row>
    <row r="136" spans="1:14" x14ac:dyDescent="0.25">
      <c r="A136" s="41"/>
      <c r="B136" s="42"/>
      <c r="C136" s="42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3"/>
    </row>
    <row r="137" spans="1:14" x14ac:dyDescent="0.25">
      <c r="A137" s="44"/>
      <c r="B137" s="45"/>
      <c r="C137" s="45"/>
      <c r="D137" s="45"/>
      <c r="E137" s="45"/>
      <c r="F137" s="45"/>
      <c r="G137" s="45"/>
      <c r="H137" s="45"/>
      <c r="I137" s="45"/>
      <c r="J137" s="45"/>
      <c r="K137" s="45"/>
      <c r="L137" s="45"/>
      <c r="M137" s="45"/>
      <c r="N137" s="46"/>
    </row>
    <row r="138" spans="1:14" x14ac:dyDescent="0.25">
      <c r="A138" s="47" t="s">
        <v>7</v>
      </c>
      <c r="B138" s="48"/>
      <c r="C138" s="45"/>
      <c r="D138" s="45"/>
      <c r="E138" s="45"/>
      <c r="F138" s="45"/>
      <c r="G138" s="45"/>
      <c r="H138" s="45"/>
      <c r="I138" s="45"/>
      <c r="J138" s="45"/>
      <c r="K138" s="45"/>
      <c r="L138" s="48" t="str">
        <f>IF(L135&lt;=4000,"Kugeltank 4000l",IF(L135&lt;=5000,"Kugeltank 5000l",IF(L135&lt;=6000,"Kugeltank 6000l",IF(L135&lt;=8000,"Kugeltank 8000l",IF(L135&lt;=10000,"Kugeltank 10000l",IF(L135&lt;=12000,"Kugeltank 12000l",IF(L135&lt;=14000,"Kugeltank 14000l",IF(L135&lt;=15000,"Zylindertank 15000l",IF(L135&lt;=20000,"Zylindertank 20000l",IF(L135&lt;=25000,"Zylindertank 25000l",IF(L135&lt;=30000,"Zylindertank 30000l",IF(L135&lt;=40000,"Zylindertank 40000l",IF(L135&lt;=50000,"Zylindertank 50000l",IF(L135&lt;=75000,"Zylindertank 75000l",IF(L135&lt;=100000,"Zylindertank 100000l",IF(L135&lt;=125000,"Zylindertank 125000l",IF(L135&lt;=150000,"Zylindertank 150000l",IF(L135&lt;=200000,"Zylindertank 200000l","Kombination von Tanks nötig."))))))))))))))))))</f>
        <v>Kombination von Tanks nötig.</v>
      </c>
      <c r="M138" s="48"/>
      <c r="N138" s="49"/>
    </row>
    <row r="139" spans="1:14" x14ac:dyDescent="0.25">
      <c r="A139" s="50"/>
      <c r="B139" s="51"/>
      <c r="C139" s="51"/>
      <c r="D139" s="51"/>
      <c r="E139" s="51"/>
      <c r="F139" s="51"/>
      <c r="G139" s="51"/>
      <c r="H139" s="51"/>
      <c r="I139" s="51"/>
      <c r="J139" s="51"/>
      <c r="K139" s="51"/>
      <c r="L139" s="51"/>
      <c r="M139" s="51"/>
      <c r="N139" s="52"/>
    </row>
    <row r="141" spans="1:14" ht="19.5" x14ac:dyDescent="0.25">
      <c r="A141" s="20" t="s">
        <v>36</v>
      </c>
      <c r="B141" s="20"/>
      <c r="C141" s="20"/>
      <c r="D141" s="20"/>
      <c r="E141" s="20"/>
      <c r="F141" s="21"/>
      <c r="G141" s="21"/>
    </row>
    <row r="143" spans="1:14" x14ac:dyDescent="0.25">
      <c r="A143" s="58" t="s">
        <v>37</v>
      </c>
      <c r="B143" s="72" t="str">
        <f>IF(L132&gt;=L36,(L40-L132+L36)/L132,"Die Quelle liefert eine ausreichende Wassermenge")</f>
        <v>Die Quelle liefert eine ausreichende Wassermenge</v>
      </c>
      <c r="C143" s="72"/>
      <c r="D143" s="72"/>
      <c r="E143" s="72"/>
    </row>
    <row r="146" spans="1:11" ht="19.5" x14ac:dyDescent="0.25">
      <c r="A146" s="20" t="s">
        <v>8</v>
      </c>
      <c r="B146" s="20"/>
      <c r="C146" s="20"/>
      <c r="D146" s="20"/>
    </row>
    <row r="148" spans="1:11" x14ac:dyDescent="0.25">
      <c r="A148" s="58" t="s">
        <v>10</v>
      </c>
      <c r="B148" s="58"/>
      <c r="C148" s="58" t="s">
        <v>11</v>
      </c>
      <c r="D148" s="58" t="s">
        <v>13</v>
      </c>
      <c r="E148" s="58"/>
      <c r="F148" s="58" t="s">
        <v>9</v>
      </c>
      <c r="G148" s="58"/>
      <c r="H148" s="58" t="s">
        <v>14</v>
      </c>
      <c r="I148" s="58"/>
    </row>
    <row r="149" spans="1:11" x14ac:dyDescent="0.25">
      <c r="A149" s="54"/>
      <c r="B149" s="54"/>
    </row>
    <row r="150" spans="1:11" x14ac:dyDescent="0.25">
      <c r="A150" s="71" t="str">
        <f>L138</f>
        <v>Kombination von Tanks nötig.</v>
      </c>
      <c r="C150" s="71" t="str">
        <f>IF(A150="Kugeltank 4000l",4020,IF(A150="Kugeltank 5000l",5020,IF(A150="Kugeltank 6000l",6020,IF(A150="Kugeltank 8000l",8020,IF(A150="Kugeltank 10000l",10050,IF(A150="Kugeltank 12000l",12050,IF(A150="Kugeltank 14000l",14050,"-")))))))</f>
        <v>-</v>
      </c>
      <c r="D150" s="71" t="str">
        <f>IF(A150="Kugeltank 4000l",1960,IF(A150="Kugeltank 5000l",2130,IF(A150="Kugeltank 6000l",2260,IF(A150="Kugeltank 8000l",2520,IF(A150="Kugeltank 10000l",2680,IF(A150="Kugeltank 12000l",2840,IF(A150="Kugeltank 14000l",3000,"-")))))))</f>
        <v>-</v>
      </c>
      <c r="F150" s="71" t="str">
        <f>IF(D150&lt;=3000,600,"-")</f>
        <v>-</v>
      </c>
      <c r="H150" s="71" t="str">
        <f>IF(A150="Kugeltank 4000l",160,IF(A150="Kugeltank 5000l",240,IF(A150="Kugeltank 6000l",280,IF(A150="Kugeltank 8000l",360,IF(A150="Kugeltank 10000l",420,IF(A150="Kugeltank 12000l",480,IF(A150="Kugeltank 14000l",500,"-")))))))</f>
        <v>-</v>
      </c>
    </row>
    <row r="151" spans="1:11" x14ac:dyDescent="0.25">
      <c r="A151" s="54"/>
      <c r="B151" s="54"/>
      <c r="D151" s="54"/>
      <c r="E151" s="54"/>
      <c r="H151" s="54"/>
      <c r="I151" s="54"/>
    </row>
    <row r="152" spans="1:11" x14ac:dyDescent="0.25">
      <c r="A152" s="58" t="s">
        <v>10</v>
      </c>
      <c r="B152" s="58"/>
      <c r="C152" s="58" t="s">
        <v>11</v>
      </c>
      <c r="D152" s="58" t="s">
        <v>15</v>
      </c>
      <c r="E152" s="58"/>
      <c r="F152" s="58" t="s">
        <v>12</v>
      </c>
      <c r="G152" s="58"/>
      <c r="H152" s="58" t="s">
        <v>9</v>
      </c>
      <c r="I152" s="58"/>
      <c r="J152" s="58" t="s">
        <v>14</v>
      </c>
      <c r="K152" s="58"/>
    </row>
    <row r="154" spans="1:11" x14ac:dyDescent="0.25">
      <c r="A154" s="71" t="str">
        <f>L138</f>
        <v>Kombination von Tanks nötig.</v>
      </c>
      <c r="C154" s="71" t="str">
        <f>IF(A154="Zylindertank 15000l",15000,IF(A154="Zylindertank 20000l",20000,(IF(A154="Zylindertank 25000l",25000,IF(A154="Zylindertank 30000l",30000,IF(A154="Zylindertank 40000l",40000,IF(A154="Zylindertank 50000l",50000,IF(A154="Zylindertank 75000l",75000,IF(A154="Zylindertank 100000l",100000,IF(A154="Zylindertank 125000l",125000,IF(A154="Zylindertank 150000l",150000,IF(A154="Zylindertank 200000l",200000,"-"))))))))))))</f>
        <v>-</v>
      </c>
      <c r="D154" s="71" t="str">
        <f>IF(A154="Zylindertank 15000l",2500,IF(A154="Zylindertank 20000l",2500,(IF(A154="Zylindertank 25000l",2500,IF(A154="Zylindertank 30000l",2500,IF(A154="Zylindertank 40000l",2500,IF(A154="Zylindertank 50000l",2500,IF(A154="Zylindertank 75000l",3000,IF(A154="Zylindertank 100000l",3000,IF(A154="Zylindertank 125000l",3500,IF(A154="Zylindertank 150000l",3500,IF(A154="Zylindertank 200000l",3500,"-"))))))))))))</f>
        <v>-</v>
      </c>
      <c r="F154" s="71" t="str">
        <f>IF(A154="Zylindertank 15000l",3470,IF(A154="Zylindertank 20000l",4520,(IF(A154="Zylindertank 25000l",5560,IF(A154="Zylindertank 30000l",6610,IF(A154="Zylindertank 40000l",8690,IF(A154="Zylindertank 50000l",10780,IF(A154="Zylindertank 75000l",11310,IF(A154="Zylindertank 100000l",14960,IF(A154="Zylindertank 125000l",13125,IF(A154="Zylindertank 150000l",16350,IF(A154="Zylindertank 200000l",21720,"-"))))))))))))</f>
        <v>-</v>
      </c>
      <c r="H154" s="71" t="str">
        <f>IF(F154&lt;=21720,600,"-")</f>
        <v>-</v>
      </c>
      <c r="J154" s="71" t="str">
        <f>IF(A154="Zylindertank 15000l",850,IF(A154="Zylindertank 20000l",1000,(IF(A154="Zylindertank 25000l",1200,IF(A154="Zylindertank 30000l",1400,IF(A154="Zylindertank 40000l",1800,IF(A154="Zylindertank 50000l",2250,IF(A154="Zylindertank 75000l",3250,IF(A154="Zylindertank 100000l",4100,IF(A154="Zylindertank 125000l",5050,IF(A154="Zylindertank 150000l",6100,IF(A154="Zylindertank 200000l",8200,"-"))))))))))))</f>
        <v>-</v>
      </c>
    </row>
  </sheetData>
  <sheetProtection algorithmName="SHA-512" hashValue="M4XcCMWUeGdNfF36LqtpIVjBRI1ppm8q+sUGVEnmUUKaRodeVlyQrCOKKkm709eQeEoIa9ui5XmkVjV9fcowsw==" saltValue="018IsFRin2Rsm+MB03ijSA==" spinCount="100000" sheet="1" objects="1" scenarios="1" selectLockedCells="1"/>
  <protectedRanges>
    <protectedRange sqref="E23 E25 E27 E29 E31 E35 E37 G25" name="Regenwassertrag"/>
    <protectedRange sqref="J5:M9" name="Objekt"/>
    <protectedRange sqref="J11:M15" name="Kunde"/>
    <protectedRange sqref="F50 E52 E88 D95 D68:F68" name="Regenwasserverbrauch"/>
  </protectedRanges>
  <sortState ref="B95:B119">
    <sortCondition ref="B95"/>
  </sortState>
  <mergeCells count="2">
    <mergeCell ref="B8:E9"/>
    <mergeCell ref="M40:N40"/>
  </mergeCells>
  <conditionalFormatting sqref="B143:E143">
    <cfRule type="cellIs" dxfId="1" priority="1" operator="lessThan">
      <formula>0</formula>
    </cfRule>
  </conditionalFormatting>
  <dataValidations count="2">
    <dataValidation type="list" errorStyle="information" allowBlank="1" showInputMessage="1" showErrorMessage="1" errorTitle="Falsche Eingabe" error="Bitte geben Sie einen Wert von 1 bis 3 Tage(n) ein." sqref="D25">
      <formula1>Tage</formula1>
    </dataValidation>
    <dataValidation type="list" allowBlank="1" showInputMessage="1" showErrorMessage="1" sqref="C123">
      <formula1>"Beregner,Tropfbewässerung"</formula1>
    </dataValidation>
  </dataValidations>
  <pageMargins left="0.7" right="0.47589285714285712" top="0.78740157499999996" bottom="0.78740157499999996" header="0.3" footer="0.3"/>
  <pageSetup paperSize="9" scale="78" orientation="landscape" r:id="rId1"/>
  <headerFooter>
    <oddHeader>&amp;L&amp;"Verdana,Standard"ROTAVER Composites AG
Kunststoffwerk / CH-3432 Lützelflüh
Telefon 034 460 62 62 / info@rotaver.ch&amp;C&amp;"Verdana,Standard"Seite &amp;P/&amp;N&amp;R&amp;"Verdana,Standard"&amp;D/&amp;T</oddHeader>
    <oddFooter>&amp;L&amp;"Verdana,Standard"&amp;Z&amp;F&amp;RJR</oddFooter>
  </headerFooter>
  <rowBreaks count="1" manualBreakCount="1">
    <brk id="42" max="16383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" operator="containsText" id="{63828012-ACAD-4415-8C22-C2F5BA7B1420}">
            <xm:f>NOT(ISERROR(SEARCH($B$143,B143)))</xm:f>
            <xm:f>$B$143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B143:E143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F12" sqref="F12"/>
    </sheetView>
  </sheetViews>
  <sheetFormatPr baseColWidth="10" defaultRowHeight="15" x14ac:dyDescent="0.25"/>
  <sheetData>
    <row r="1" spans="1:2" x14ac:dyDescent="0.25">
      <c r="A1" s="61">
        <v>1</v>
      </c>
    </row>
    <row r="2" spans="1:2" x14ac:dyDescent="0.25">
      <c r="A2" s="61">
        <v>2</v>
      </c>
    </row>
    <row r="3" spans="1:2" x14ac:dyDescent="0.25">
      <c r="A3" s="61">
        <v>3</v>
      </c>
    </row>
    <row r="4" spans="1:2" x14ac:dyDescent="0.25">
      <c r="A4" s="61"/>
    </row>
    <row r="5" spans="1:2" x14ac:dyDescent="0.25">
      <c r="A5" s="61"/>
    </row>
    <row r="6" spans="1:2" x14ac:dyDescent="0.25">
      <c r="A6" s="79" t="s">
        <v>73</v>
      </c>
      <c r="B6" s="79"/>
    </row>
    <row r="7" spans="1:2" x14ac:dyDescent="0.25">
      <c r="A7" s="79" t="s">
        <v>74</v>
      </c>
      <c r="B7" s="79"/>
    </row>
  </sheetData>
  <sheetProtection selectLockedCells="1"/>
  <mergeCells count="2">
    <mergeCell ref="A6:B6"/>
    <mergeCell ref="A7:B7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Rechner</vt:lpstr>
      <vt:lpstr>Tabelle1</vt:lpstr>
      <vt:lpstr>Tage</vt:lpstr>
    </vt:vector>
  </TitlesOfParts>
  <Company>_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graber</dc:creator>
  <cp:lastModifiedBy>rotaver</cp:lastModifiedBy>
  <dcterms:created xsi:type="dcterms:W3CDTF">2011-08-02T05:38:58Z</dcterms:created>
  <dcterms:modified xsi:type="dcterms:W3CDTF">2016-09-06T07:50:44Z</dcterms:modified>
</cp:coreProperties>
</file>